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2018\OF. ACCESO A LA INFORMACION\1 ENERO\"/>
    </mc:Choice>
  </mc:AlternateContent>
  <bookViews>
    <workbookView xWindow="0" yWindow="0" windowWidth="13440" windowHeight="95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E84" i="1" s="1"/>
  <c r="D103" i="1" l="1"/>
  <c r="D94" i="1"/>
  <c r="D99" i="1"/>
  <c r="D97" i="1"/>
  <c r="D50" i="1" l="1"/>
  <c r="E50" i="1" s="1"/>
  <c r="E110" i="1"/>
  <c r="E111" i="1"/>
  <c r="E112" i="1"/>
  <c r="E113" i="1"/>
  <c r="E114" i="1"/>
  <c r="E115" i="1"/>
  <c r="E116" i="1"/>
  <c r="E117" i="1"/>
  <c r="E118" i="1"/>
  <c r="E119" i="1"/>
  <c r="E122" i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E142" i="1" l="1"/>
  <c r="E99" i="1"/>
  <c r="D96" i="1" l="1"/>
  <c r="D127" i="1"/>
  <c r="D129" i="1"/>
  <c r="D132" i="1"/>
  <c r="D131" i="1"/>
  <c r="D121" i="1"/>
  <c r="E121" i="1" s="1"/>
  <c r="D120" i="1"/>
  <c r="E120" i="1" s="1"/>
  <c r="D109" i="1"/>
  <c r="E109" i="1" s="1"/>
  <c r="D108" i="1"/>
  <c r="E108" i="1" s="1"/>
  <c r="E132" i="1" l="1"/>
  <c r="E103" i="1"/>
  <c r="E97" i="1"/>
  <c r="E96" i="1"/>
  <c r="D104" i="1"/>
  <c r="D95" i="1"/>
  <c r="D98" i="1"/>
  <c r="E98" i="1" s="1"/>
  <c r="D128" i="1" l="1"/>
  <c r="E128" i="1" s="1"/>
  <c r="E127" i="1"/>
  <c r="D124" i="1"/>
  <c r="E124" i="1" s="1"/>
  <c r="E95" i="1"/>
  <c r="D102" i="1"/>
  <c r="E102" i="1" s="1"/>
  <c r="E104" i="1"/>
  <c r="E86" i="1" l="1"/>
  <c r="E87" i="1"/>
  <c r="E88" i="1"/>
  <c r="E89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 l="1"/>
  <c r="E60" i="1"/>
  <c r="E61" i="1"/>
  <c r="E81" i="1" l="1"/>
  <c r="E82" i="1"/>
  <c r="E83" i="1"/>
  <c r="E85" i="1"/>
  <c r="E130" i="1"/>
  <c r="E131" i="1"/>
  <c r="E125" i="1"/>
  <c r="E126" i="1"/>
  <c r="E74" i="1"/>
  <c r="E75" i="1"/>
  <c r="E76" i="1"/>
  <c r="E129" i="1"/>
  <c r="E77" i="1"/>
  <c r="E78" i="1"/>
  <c r="E79" i="1"/>
  <c r="E80" i="1"/>
  <c r="E62" i="1"/>
  <c r="E63" i="1"/>
  <c r="E64" i="1"/>
  <c r="E65" i="1"/>
  <c r="E66" i="1"/>
  <c r="E67" i="1"/>
  <c r="E68" i="1"/>
  <c r="E69" i="1"/>
  <c r="E70" i="1"/>
  <c r="E71" i="1"/>
  <c r="E72" i="1"/>
  <c r="E73" i="1"/>
  <c r="E94" i="1" l="1"/>
  <c r="E100" i="1"/>
  <c r="E123" i="1"/>
  <c r="E133" i="1" s="1"/>
  <c r="E57" i="1"/>
  <c r="E58" i="1"/>
  <c r="E59" i="1"/>
  <c r="E56" i="1"/>
  <c r="E105" i="1" l="1"/>
  <c r="E90" i="1"/>
  <c r="E143" i="1" l="1"/>
</calcChain>
</file>

<file path=xl/sharedStrings.xml><?xml version="1.0" encoding="utf-8"?>
<sst xmlns="http://schemas.openxmlformats.org/spreadsheetml/2006/main" count="271" uniqueCount="141">
  <si>
    <t>Cantidad</t>
  </si>
  <si>
    <t>UND</t>
  </si>
  <si>
    <t>Descripción</t>
  </si>
  <si>
    <t>Capacitores 7.5 uf + 5 %</t>
  </si>
  <si>
    <t>Cepillo de alambre</t>
  </si>
  <si>
    <t>Lámparas ojo de buey ¨DOWN LIGHT¨</t>
  </si>
  <si>
    <t xml:space="preserve">Lámparas ojo de buey ¨ GENERAL LIGHTING¨ </t>
  </si>
  <si>
    <t>Seguetas blancas</t>
  </si>
  <si>
    <t>cajas registro de redes 12x12</t>
  </si>
  <si>
    <t>Abrazaderas emt de 4¨</t>
  </si>
  <si>
    <t>Abrazaderas emt de 3¨</t>
  </si>
  <si>
    <t>Abrazaderas emt de 2¨</t>
  </si>
  <si>
    <t xml:space="preserve">Abrazaderas emt de 1 ½ </t>
  </si>
  <si>
    <t xml:space="preserve">Abrazaderas emt de 1¨ </t>
  </si>
  <si>
    <t xml:space="preserve">Abrazaderas emt de ¾ </t>
  </si>
  <si>
    <t xml:space="preserve">Abrazaderas emt de ½ </t>
  </si>
  <si>
    <t xml:space="preserve">Abrazaderas Unitrón de ½ </t>
  </si>
  <si>
    <t>Abrazaderas Unitrón de 2¨</t>
  </si>
  <si>
    <t>Abrazaderas Unitrón de 3¨</t>
  </si>
  <si>
    <t xml:space="preserve">Lavamanos con su pedestal </t>
  </si>
  <si>
    <t>Cajas registros octagonales  de ½</t>
  </si>
  <si>
    <t xml:space="preserve">Cajas registros 2x4 de ½ </t>
  </si>
  <si>
    <t>Cajas registros 2x4 de ¾</t>
  </si>
  <si>
    <t xml:space="preserve">Cajas registros 4x4 de ½ </t>
  </si>
  <si>
    <t>Cajas registros 5x5 de 1¨</t>
  </si>
  <si>
    <t xml:space="preserve">Conectores rectos de ½ </t>
  </si>
  <si>
    <t xml:space="preserve">Conectores rectos de ¾ </t>
  </si>
  <si>
    <t>Conectores rectos de 2¨</t>
  </si>
  <si>
    <t>Conectores para tubería lico stile de 2¨</t>
  </si>
  <si>
    <t>Couplin EMT de 1¨</t>
  </si>
  <si>
    <t>Couplin EMT de 2¨</t>
  </si>
  <si>
    <t>Couplin EMT de 3¨</t>
  </si>
  <si>
    <t xml:space="preserve">Curvas EMT de ½ </t>
  </si>
  <si>
    <t xml:space="preserve">Curvas EMT de ¾ </t>
  </si>
  <si>
    <t>Curvas EMT de 1¨</t>
  </si>
  <si>
    <t>Curva EMT de 2¨</t>
  </si>
  <si>
    <t>Curvas eléctricas pvc de 1¨</t>
  </si>
  <si>
    <t xml:space="preserve">Tapas ciegas octagonales  </t>
  </si>
  <si>
    <t>Tubos eléctricos de 1¨ plásticos</t>
  </si>
  <si>
    <t>Tubos galvanizados de 2¨</t>
  </si>
  <si>
    <t>Tubo galvanizado de 3¨</t>
  </si>
  <si>
    <t xml:space="preserve">Tubos galvanizados de 1¨ ½ </t>
  </si>
  <si>
    <t xml:space="preserve">Tubo galvanizado de 2 ½ </t>
  </si>
  <si>
    <t>Arandela de 3¨</t>
  </si>
  <si>
    <t>Cubre falta de ducha</t>
  </si>
  <si>
    <t>Tubo de 6¨</t>
  </si>
  <si>
    <t xml:space="preserve">Tubos semipresion de 2¨ </t>
  </si>
  <si>
    <t>Tubo sencillo de 2¨</t>
  </si>
  <si>
    <t>Tubo de presión de 1¨</t>
  </si>
  <si>
    <t>Cajas de cenefas</t>
  </si>
  <si>
    <t xml:space="preserve">Varillas de ½ </t>
  </si>
  <si>
    <t>Materiales Disponibles para Mantenimiento.</t>
  </si>
  <si>
    <t xml:space="preserve">Galones de Agua para Batería </t>
  </si>
  <si>
    <t>Galones de Solución para Batería</t>
  </si>
  <si>
    <t>Balancines</t>
  </si>
  <si>
    <t xml:space="preserve">Llaves Angulares de 1/2 X 3/8 </t>
  </si>
  <si>
    <t xml:space="preserve">Llaves de un Solo Hoyo </t>
  </si>
  <si>
    <t>Mechas de taladro de ¼ (Pared)</t>
  </si>
  <si>
    <t>Galón de Aguarrás</t>
  </si>
  <si>
    <t>Precio</t>
  </si>
  <si>
    <t>Sub-Total</t>
  </si>
  <si>
    <r>
      <rPr>
        <b/>
        <i/>
        <sz val="14"/>
        <color theme="1"/>
        <rFont val="Calibri"/>
        <family val="2"/>
        <scheme val="minor"/>
      </rPr>
      <t>LIC. FELIX ML. PERALTA MARTINEZ
Sgto. Mayor, P.N.
Enc. De Contabilidad de suministro de ingeniería.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4"/>
        <color theme="1"/>
        <rFont val="Calibri"/>
        <family val="2"/>
        <scheme val="minor"/>
      </rPr>
      <t/>
    </r>
  </si>
  <si>
    <t>Rollos de Tuberias de 1/2</t>
  </si>
  <si>
    <t>Rollos de Tuberias de 3/8</t>
  </si>
  <si>
    <t>Rollos de Tuberias 1/4</t>
  </si>
  <si>
    <t>Contactores 220</t>
  </si>
  <si>
    <t>Time Delay</t>
  </si>
  <si>
    <t>Transformadores 220 A 25</t>
  </si>
  <si>
    <t>Contactores A 24</t>
  </si>
  <si>
    <t xml:space="preserve">Relay Fan </t>
  </si>
  <si>
    <t xml:space="preserve">Alambres de 4 Hilos </t>
  </si>
  <si>
    <t>Abanicos Para Manejadora de 5 Toneladas Marca: AOSMITH</t>
  </si>
  <si>
    <t>Vaco-C de 1/2</t>
  </si>
  <si>
    <t>Rollos de Tape 3M</t>
  </si>
  <si>
    <t>Capacitador de 35 +5A 370</t>
  </si>
  <si>
    <t>Breakers de 20 AMP Grueso</t>
  </si>
  <si>
    <t>Breakers de 30 AMP Grueso</t>
  </si>
  <si>
    <t xml:space="preserve">Breakers de 50 AMP Grueso </t>
  </si>
  <si>
    <t>Breakers de 60 AMP Grueso</t>
  </si>
  <si>
    <t>Capacitador de 55 + 5A 370</t>
  </si>
  <si>
    <t xml:space="preserve">Filtros Soldables </t>
  </si>
  <si>
    <t>Tanques de Gas Freon No.410 CHEMOURS</t>
  </si>
  <si>
    <t>Cintas Tape Color Gris, U.S.A</t>
  </si>
  <si>
    <t xml:space="preserve">Fans Para 5 Toneladas de Condensadores </t>
  </si>
  <si>
    <t>Capacitor de 40 MFD</t>
  </si>
  <si>
    <t>Power Pack</t>
  </si>
  <si>
    <t>Rollos de tuberia de 7/8</t>
  </si>
  <si>
    <t>Rollos de Tuberia de 3/4</t>
  </si>
  <si>
    <t>Rollos de Tuberia de 5/8</t>
  </si>
  <si>
    <t>Galones de Alkifon</t>
  </si>
  <si>
    <t>LBS</t>
  </si>
  <si>
    <t xml:space="preserve">Maps Gas </t>
  </si>
  <si>
    <t>Breakers de 30 AMP Finos</t>
  </si>
  <si>
    <t>Breakers de 40 AMP Finos</t>
  </si>
  <si>
    <t>Breakers de 50 AMP Finos</t>
  </si>
  <si>
    <t>Breakers de 20 AMP Finos</t>
  </si>
  <si>
    <t>Terminales de ojitos para cable de batería-inversor</t>
  </si>
  <si>
    <t xml:space="preserve">Pies </t>
  </si>
  <si>
    <t>Extractor</t>
  </si>
  <si>
    <t>Subtotal General</t>
  </si>
  <si>
    <t>TOTAL GENERAL</t>
  </si>
  <si>
    <t>Sub total</t>
  </si>
  <si>
    <t xml:space="preserve">Galones de Pintura Grafiti Popular </t>
  </si>
  <si>
    <t>Ojos de Buey 100 V Completo</t>
  </si>
  <si>
    <t>PIES</t>
  </si>
  <si>
    <t>Alambre No. 12 Americano</t>
  </si>
  <si>
    <t xml:space="preserve">Precio </t>
  </si>
  <si>
    <t xml:space="preserve">Caja de Breakers Doble </t>
  </si>
  <si>
    <t>Materiales para Mantenimiento Electrico</t>
  </si>
  <si>
    <t>Materiales para Mantenimiento de Pintura</t>
  </si>
  <si>
    <t>Tubos Fluorescentes de 32 W</t>
  </si>
  <si>
    <t>Alambre No. 10 Americano</t>
  </si>
  <si>
    <t>Canaletas Adhesivas de 1/2</t>
  </si>
  <si>
    <t>Canaletas Adhesivas de 3/4</t>
  </si>
  <si>
    <t>Alambre Para Jumper 0/2</t>
  </si>
  <si>
    <t xml:space="preserve">Cubetas de Pintura Azul Royal 69 </t>
  </si>
  <si>
    <t>Cubetas de Masilla</t>
  </si>
  <si>
    <t xml:space="preserve">Pliegos de Lijas # 80 de Tela </t>
  </si>
  <si>
    <t xml:space="preserve"> </t>
  </si>
  <si>
    <t>Brochas No.3</t>
  </si>
  <si>
    <t>Cubeta de Pintura Gris Claro 26 Semi-Gloss</t>
  </si>
  <si>
    <t xml:space="preserve">Interruptor Doble Americano </t>
  </si>
  <si>
    <t>Cubetas de Pintura Confederate 78B-3D gris Oscuro Semi-Gloss</t>
  </si>
  <si>
    <t xml:space="preserve">Galones de Pintura Bronce Claro </t>
  </si>
  <si>
    <t>Transformadores para Lámpara de 4 Tubos</t>
  </si>
  <si>
    <t>Lámpara Parabólica</t>
  </si>
  <si>
    <t>Materiales para mantenimiento de Aire Acondicionado</t>
  </si>
  <si>
    <t xml:space="preserve">Varillas de soldadura de plata </t>
  </si>
  <si>
    <t>Motas Antigotas</t>
  </si>
  <si>
    <t>Capacitador Marcha 7.5 MF ¨TGM¨</t>
  </si>
  <si>
    <t xml:space="preserve">Materiales de Herreria </t>
  </si>
  <si>
    <t>Tubos de Hierros 2X2 Negros</t>
  </si>
  <si>
    <t xml:space="preserve">Barras Redondas de 5/8 </t>
  </si>
  <si>
    <t>Cajas de Varillas de Soldadura Electrica</t>
  </si>
  <si>
    <t>Tubos de hierros de 2¨ X 1¨</t>
  </si>
  <si>
    <t>Planchas de Aluzin de 15 Pies</t>
  </si>
  <si>
    <t>Disco de Corte No. 9</t>
  </si>
  <si>
    <t>Fundas de Pegatod</t>
  </si>
  <si>
    <t>Tanques de Gas Freon R22 30 libras</t>
  </si>
  <si>
    <t xml:space="preserve">Rolo completo </t>
  </si>
  <si>
    <r>
      <t xml:space="preserve">
</t>
    </r>
    <r>
      <rPr>
        <b/>
        <i/>
        <sz val="11"/>
        <color theme="1"/>
        <rFont val="Calibri"/>
        <family val="2"/>
        <scheme val="minor"/>
      </rPr>
      <t>República Dominicana
Dirección Adm. Y  Financiera de la Policía Nacional 
Enc. Contabilidad, Suministro de ingeniería
PALACIO  DE  LA  POLICIA  NACIONAL
“Todo Por la Patria
-.“ AÑO DEL FOMENTO DE LAS EXPORTACIONES”.-</t>
    </r>
    <r>
      <rPr>
        <sz val="11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SANTO DOMINGO, D.N.
                                                                                                                                             30 De Enero del 2018.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</si>
</sst>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9" fillId="0" borderId="1" xfId="0" applyFont="1" applyBorder="1"/>
    <xf numFmtId="2" fontId="0" fillId="0" borderId="0" xfId="0" applyNumberFormat="1" applyAlignment="1">
      <alignment horizontal="right" wrapText="1"/>
    </xf>
    <xf numFmtId="2" fontId="8" fillId="0" borderId="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166" fontId="2" fillId="0" borderId="1" xfId="1" applyNumberFormat="1" applyFont="1" applyBorder="1" applyAlignment="1">
      <alignment horizontal="right" vertical="center" wrapText="1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6" fontId="2" fillId="0" borderId="0" xfId="1" applyNumberFormat="1" applyFont="1" applyBorder="1" applyAlignment="1">
      <alignment horizontal="right" vertical="center" wrapText="1"/>
    </xf>
    <xf numFmtId="166" fontId="10" fillId="0" borderId="0" xfId="0" applyNumberFormat="1" applyFont="1" applyBorder="1"/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 wrapText="1"/>
    </xf>
    <xf numFmtId="166" fontId="2" fillId="4" borderId="1" xfId="1" applyNumberFormat="1" applyFont="1" applyFill="1" applyBorder="1" applyAlignment="1">
      <alignment horizontal="right" vertical="center" wrapText="1"/>
    </xf>
    <xf numFmtId="166" fontId="10" fillId="4" borderId="1" xfId="0" applyNumberFormat="1" applyFont="1" applyFill="1" applyBorder="1"/>
    <xf numFmtId="166" fontId="8" fillId="2" borderId="1" xfId="0" applyNumberFormat="1" applyFont="1" applyFill="1" applyBorder="1"/>
    <xf numFmtId="166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0" fillId="0" borderId="0" xfId="0" applyNumberFormat="1" applyBorder="1"/>
    <xf numFmtId="164" fontId="4" fillId="0" borderId="0" xfId="0" applyNumberFormat="1" applyFont="1" applyBorder="1"/>
    <xf numFmtId="166" fontId="0" fillId="0" borderId="0" xfId="0" applyNumberFormat="1"/>
    <xf numFmtId="166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6" fontId="0" fillId="0" borderId="0" xfId="0" applyNumberFormat="1" applyBorder="1"/>
    <xf numFmtId="0" fontId="8" fillId="3" borderId="4" xfId="0" applyFont="1" applyFill="1" applyBorder="1" applyAlignment="1">
      <alignment vertical="center" wrapText="1"/>
    </xf>
    <xf numFmtId="166" fontId="2" fillId="3" borderId="4" xfId="1" applyNumberFormat="1" applyFont="1" applyFill="1" applyBorder="1" applyAlignment="1">
      <alignment horizontal="right" vertical="center" wrapText="1"/>
    </xf>
    <xf numFmtId="166" fontId="10" fillId="3" borderId="4" xfId="0" applyNumberFormat="1" applyFont="1" applyFill="1" applyBorder="1"/>
    <xf numFmtId="0" fontId="8" fillId="3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0</xdr:row>
      <xdr:rowOff>57150</xdr:rowOff>
    </xdr:from>
    <xdr:to>
      <xdr:col>2</xdr:col>
      <xdr:colOff>1924050</xdr:colOff>
      <xdr:row>0</xdr:row>
      <xdr:rowOff>575310</xdr:rowOff>
    </xdr:to>
    <xdr:pic>
      <xdr:nvPicPr>
        <xdr:cNvPr id="2" name="Imagen 1" descr="escudo polici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57150"/>
          <a:ext cx="552450" cy="5181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topLeftCell="A43" zoomScaleNormal="100" workbookViewId="0">
      <selection activeCell="A3" sqref="A3"/>
    </sheetView>
  </sheetViews>
  <sheetFormatPr baseColWidth="10" defaultRowHeight="15" x14ac:dyDescent="0.25"/>
  <cols>
    <col min="1" max="1" width="10.5703125" customWidth="1"/>
    <col min="2" max="2" width="8.42578125" customWidth="1"/>
    <col min="3" max="3" width="43.140625" customWidth="1"/>
    <col min="4" max="4" width="11.7109375" style="11" customWidth="1"/>
    <col min="5" max="5" width="15.140625" customWidth="1"/>
    <col min="6" max="6" width="28.7109375" customWidth="1"/>
  </cols>
  <sheetData>
    <row r="1" spans="1:5" ht="49.5" customHeight="1" x14ac:dyDescent="0.25"/>
    <row r="2" spans="1:5" ht="147.75" customHeight="1" x14ac:dyDescent="0.25">
      <c r="A2" s="45" t="s">
        <v>140</v>
      </c>
      <c r="B2" s="45"/>
      <c r="C2" s="45"/>
      <c r="D2" s="45"/>
      <c r="E2" s="45"/>
    </row>
    <row r="3" spans="1:5" x14ac:dyDescent="0.25">
      <c r="A3" s="4"/>
      <c r="B3" s="4"/>
      <c r="C3" s="4"/>
      <c r="D3" s="9"/>
      <c r="E3" s="4"/>
    </row>
    <row r="4" spans="1:5" ht="21" x14ac:dyDescent="0.35">
      <c r="A4" s="44" t="s">
        <v>51</v>
      </c>
      <c r="B4" s="44"/>
      <c r="C4" s="44"/>
      <c r="D4" s="44"/>
      <c r="E4" s="44"/>
    </row>
    <row r="6" spans="1:5" ht="15.75" x14ac:dyDescent="0.25">
      <c r="A6" s="5" t="s">
        <v>0</v>
      </c>
      <c r="B6" s="5" t="s">
        <v>1</v>
      </c>
      <c r="C6" s="5" t="s">
        <v>2</v>
      </c>
      <c r="D6" s="10" t="s">
        <v>59</v>
      </c>
      <c r="E6" s="5" t="s">
        <v>60</v>
      </c>
    </row>
    <row r="7" spans="1:5" ht="15.75" customHeight="1" x14ac:dyDescent="0.25">
      <c r="A7" s="1">
        <v>147</v>
      </c>
      <c r="B7" s="1" t="s">
        <v>1</v>
      </c>
      <c r="C7" s="2" t="s">
        <v>15</v>
      </c>
      <c r="D7" s="12">
        <v>6.84</v>
      </c>
      <c r="E7" s="13">
        <f t="shared" ref="E7:E27" si="0">+A7*D7</f>
        <v>1005.48</v>
      </c>
    </row>
    <row r="8" spans="1:5" ht="15.75" customHeight="1" x14ac:dyDescent="0.25">
      <c r="A8" s="1">
        <v>92</v>
      </c>
      <c r="B8" s="1" t="s">
        <v>1</v>
      </c>
      <c r="C8" s="2" t="s">
        <v>14</v>
      </c>
      <c r="D8" s="12">
        <v>7.76</v>
      </c>
      <c r="E8" s="13">
        <f t="shared" si="0"/>
        <v>713.92</v>
      </c>
    </row>
    <row r="9" spans="1:5" ht="14.25" customHeight="1" x14ac:dyDescent="0.25">
      <c r="A9" s="1">
        <v>4</v>
      </c>
      <c r="B9" s="1" t="s">
        <v>1</v>
      </c>
      <c r="C9" s="2" t="s">
        <v>12</v>
      </c>
      <c r="D9" s="12">
        <v>8.6300000000000008</v>
      </c>
      <c r="E9" s="13">
        <f t="shared" si="0"/>
        <v>34.520000000000003</v>
      </c>
    </row>
    <row r="10" spans="1:5" ht="17.25" customHeight="1" x14ac:dyDescent="0.25">
      <c r="A10" s="1">
        <v>15</v>
      </c>
      <c r="B10" s="1" t="s">
        <v>1</v>
      </c>
      <c r="C10" s="2" t="s">
        <v>13</v>
      </c>
      <c r="D10" s="12">
        <v>7.89</v>
      </c>
      <c r="E10" s="13">
        <f t="shared" si="0"/>
        <v>118.35</v>
      </c>
    </row>
    <row r="11" spans="1:5" ht="15.75" customHeight="1" x14ac:dyDescent="0.25">
      <c r="A11" s="1">
        <v>130</v>
      </c>
      <c r="B11" s="1" t="s">
        <v>1</v>
      </c>
      <c r="C11" s="2" t="s">
        <v>11</v>
      </c>
      <c r="D11" s="12">
        <v>5.96</v>
      </c>
      <c r="E11" s="13">
        <f t="shared" si="0"/>
        <v>774.8</v>
      </c>
    </row>
    <row r="12" spans="1:5" ht="15" customHeight="1" x14ac:dyDescent="0.25">
      <c r="A12" s="1">
        <v>3</v>
      </c>
      <c r="B12" s="1" t="s">
        <v>1</v>
      </c>
      <c r="C12" s="2" t="s">
        <v>10</v>
      </c>
      <c r="D12" s="12">
        <v>6.84</v>
      </c>
      <c r="E12" s="13">
        <f t="shared" si="0"/>
        <v>20.52</v>
      </c>
    </row>
    <row r="13" spans="1:5" ht="15.75" x14ac:dyDescent="0.25">
      <c r="A13" s="1">
        <v>3</v>
      </c>
      <c r="B13" s="1" t="s">
        <v>1</v>
      </c>
      <c r="C13" s="2" t="s">
        <v>9</v>
      </c>
      <c r="D13" s="12">
        <v>7.76</v>
      </c>
      <c r="E13" s="13">
        <f t="shared" si="0"/>
        <v>23.28</v>
      </c>
    </row>
    <row r="14" spans="1:5" ht="16.5" customHeight="1" x14ac:dyDescent="0.25">
      <c r="A14" s="1">
        <v>30</v>
      </c>
      <c r="B14" s="1" t="s">
        <v>1</v>
      </c>
      <c r="C14" s="2" t="s">
        <v>16</v>
      </c>
      <c r="D14" s="12">
        <v>10</v>
      </c>
      <c r="E14" s="13">
        <f t="shared" si="0"/>
        <v>300</v>
      </c>
    </row>
    <row r="15" spans="1:5" ht="18" customHeight="1" x14ac:dyDescent="0.25">
      <c r="A15" s="1">
        <v>11</v>
      </c>
      <c r="B15" s="1" t="s">
        <v>1</v>
      </c>
      <c r="C15" s="2" t="s">
        <v>17</v>
      </c>
      <c r="D15" s="12">
        <v>12.56</v>
      </c>
      <c r="E15" s="13">
        <f t="shared" si="0"/>
        <v>138.16</v>
      </c>
    </row>
    <row r="16" spans="1:5" ht="16.5" customHeight="1" x14ac:dyDescent="0.25">
      <c r="A16" s="1">
        <v>7</v>
      </c>
      <c r="B16" s="1" t="s">
        <v>1</v>
      </c>
      <c r="C16" s="2" t="s">
        <v>18</v>
      </c>
      <c r="D16" s="12">
        <v>13.94</v>
      </c>
      <c r="E16" s="13">
        <f t="shared" si="0"/>
        <v>97.58</v>
      </c>
    </row>
    <row r="17" spans="1:5" ht="15" customHeight="1" x14ac:dyDescent="0.25">
      <c r="A17" s="1">
        <v>1</v>
      </c>
      <c r="B17" s="1" t="s">
        <v>1</v>
      </c>
      <c r="C17" s="2" t="s">
        <v>43</v>
      </c>
      <c r="D17" s="12">
        <v>120</v>
      </c>
      <c r="E17" s="13">
        <f t="shared" si="0"/>
        <v>120</v>
      </c>
    </row>
    <row r="18" spans="1:5" ht="16.5" customHeight="1" x14ac:dyDescent="0.25">
      <c r="A18" s="1">
        <v>2.5</v>
      </c>
      <c r="B18" s="1" t="s">
        <v>1</v>
      </c>
      <c r="C18" s="2" t="s">
        <v>49</v>
      </c>
      <c r="D18" s="12">
        <v>900</v>
      </c>
      <c r="E18" s="13">
        <f t="shared" si="0"/>
        <v>2250</v>
      </c>
    </row>
    <row r="19" spans="1:5" ht="15.75" customHeight="1" x14ac:dyDescent="0.25">
      <c r="A19" s="1">
        <v>38</v>
      </c>
      <c r="B19" s="1" t="s">
        <v>1</v>
      </c>
      <c r="C19" s="2" t="s">
        <v>8</v>
      </c>
      <c r="D19" s="12">
        <v>514</v>
      </c>
      <c r="E19" s="13">
        <f t="shared" si="0"/>
        <v>19532</v>
      </c>
    </row>
    <row r="20" spans="1:5" ht="15" customHeight="1" x14ac:dyDescent="0.25">
      <c r="A20" s="1">
        <v>11</v>
      </c>
      <c r="B20" s="1" t="s">
        <v>1</v>
      </c>
      <c r="C20" s="2" t="s">
        <v>21</v>
      </c>
      <c r="D20" s="12">
        <v>520</v>
      </c>
      <c r="E20" s="13">
        <f t="shared" si="0"/>
        <v>5720</v>
      </c>
    </row>
    <row r="21" spans="1:5" ht="17.25" customHeight="1" x14ac:dyDescent="0.25">
      <c r="A21" s="1">
        <v>10</v>
      </c>
      <c r="B21" s="1" t="s">
        <v>1</v>
      </c>
      <c r="C21" s="2" t="s">
        <v>22</v>
      </c>
      <c r="D21" s="12">
        <v>535</v>
      </c>
      <c r="E21" s="13">
        <f t="shared" si="0"/>
        <v>5350</v>
      </c>
    </row>
    <row r="22" spans="1:5" ht="16.5" customHeight="1" x14ac:dyDescent="0.25">
      <c r="A22" s="1">
        <v>5</v>
      </c>
      <c r="B22" s="1" t="s">
        <v>1</v>
      </c>
      <c r="C22" s="2" t="s">
        <v>23</v>
      </c>
      <c r="D22" s="12">
        <v>539</v>
      </c>
      <c r="E22" s="13">
        <f t="shared" si="0"/>
        <v>2695</v>
      </c>
    </row>
    <row r="23" spans="1:5" ht="16.5" customHeight="1" x14ac:dyDescent="0.25">
      <c r="A23" s="1">
        <v>5</v>
      </c>
      <c r="B23" s="1" t="s">
        <v>1</v>
      </c>
      <c r="C23" s="2" t="s">
        <v>24</v>
      </c>
      <c r="D23" s="12">
        <v>544</v>
      </c>
      <c r="E23" s="13">
        <f t="shared" si="0"/>
        <v>2720</v>
      </c>
    </row>
    <row r="24" spans="1:5" ht="16.5" customHeight="1" x14ac:dyDescent="0.25">
      <c r="A24" s="1">
        <v>2</v>
      </c>
      <c r="B24" s="1" t="s">
        <v>1</v>
      </c>
      <c r="C24" s="2" t="s">
        <v>20</v>
      </c>
      <c r="D24" s="12">
        <v>475</v>
      </c>
      <c r="E24" s="13">
        <f t="shared" si="0"/>
        <v>950</v>
      </c>
    </row>
    <row r="25" spans="1:5" ht="15" customHeight="1" x14ac:dyDescent="0.25">
      <c r="A25" s="1">
        <v>8</v>
      </c>
      <c r="B25" s="1" t="s">
        <v>1</v>
      </c>
      <c r="C25" s="2" t="s">
        <v>28</v>
      </c>
      <c r="D25" s="12">
        <v>458</v>
      </c>
      <c r="E25" s="13">
        <f t="shared" si="0"/>
        <v>3664</v>
      </c>
    </row>
    <row r="26" spans="1:5" ht="16.5" customHeight="1" x14ac:dyDescent="0.25">
      <c r="A26" s="1">
        <v>8</v>
      </c>
      <c r="B26" s="1" t="s">
        <v>1</v>
      </c>
      <c r="C26" s="2" t="s">
        <v>25</v>
      </c>
      <c r="D26" s="12">
        <v>125</v>
      </c>
      <c r="E26" s="13">
        <f t="shared" si="0"/>
        <v>1000</v>
      </c>
    </row>
    <row r="27" spans="1:5" ht="16.5" customHeight="1" x14ac:dyDescent="0.25">
      <c r="A27" s="1">
        <v>44</v>
      </c>
      <c r="B27" s="1" t="s">
        <v>1</v>
      </c>
      <c r="C27" s="2" t="s">
        <v>26</v>
      </c>
      <c r="D27" s="12">
        <v>165</v>
      </c>
      <c r="E27" s="13">
        <f t="shared" si="0"/>
        <v>7260</v>
      </c>
    </row>
    <row r="28" spans="1:5" ht="16.5" customHeight="1" x14ac:dyDescent="0.25">
      <c r="A28" s="1">
        <v>7</v>
      </c>
      <c r="B28" s="1" t="s">
        <v>1</v>
      </c>
      <c r="C28" s="2" t="s">
        <v>27</v>
      </c>
      <c r="D28" s="12">
        <v>321</v>
      </c>
      <c r="E28" s="13">
        <f t="shared" ref="E28:E39" si="1">+A28*D28</f>
        <v>2247</v>
      </c>
    </row>
    <row r="29" spans="1:5" ht="17.25" customHeight="1" x14ac:dyDescent="0.25">
      <c r="A29" s="1">
        <v>3</v>
      </c>
      <c r="B29" s="1" t="s">
        <v>1</v>
      </c>
      <c r="C29" s="2" t="s">
        <v>29</v>
      </c>
      <c r="D29" s="12">
        <v>28.56</v>
      </c>
      <c r="E29" s="13">
        <f t="shared" si="1"/>
        <v>85.679999999999993</v>
      </c>
    </row>
    <row r="30" spans="1:5" ht="17.25" customHeight="1" x14ac:dyDescent="0.25">
      <c r="A30" s="1">
        <v>2</v>
      </c>
      <c r="B30" s="1" t="s">
        <v>1</v>
      </c>
      <c r="C30" s="2" t="s">
        <v>30</v>
      </c>
      <c r="D30" s="12">
        <v>28</v>
      </c>
      <c r="E30" s="13">
        <f t="shared" si="1"/>
        <v>56</v>
      </c>
    </row>
    <row r="31" spans="1:5" ht="17.25" customHeight="1" x14ac:dyDescent="0.25">
      <c r="A31" s="1">
        <v>7</v>
      </c>
      <c r="B31" s="1" t="s">
        <v>1</v>
      </c>
      <c r="C31" s="2" t="s">
        <v>31</v>
      </c>
      <c r="D31" s="12">
        <v>26.12</v>
      </c>
      <c r="E31" s="13">
        <f t="shared" si="1"/>
        <v>182.84</v>
      </c>
    </row>
    <row r="32" spans="1:5" ht="17.25" customHeight="1" x14ac:dyDescent="0.25">
      <c r="A32" s="1">
        <v>10</v>
      </c>
      <c r="B32" s="1" t="s">
        <v>1</v>
      </c>
      <c r="C32" s="2" t="s">
        <v>44</v>
      </c>
      <c r="D32" s="12">
        <v>216</v>
      </c>
      <c r="E32" s="13">
        <f t="shared" si="1"/>
        <v>2160</v>
      </c>
    </row>
    <row r="33" spans="1:5" ht="16.5" customHeight="1" x14ac:dyDescent="0.25">
      <c r="A33" s="1">
        <v>1</v>
      </c>
      <c r="B33" s="1" t="s">
        <v>1</v>
      </c>
      <c r="C33" s="2" t="s">
        <v>35</v>
      </c>
      <c r="D33" s="12">
        <v>156</v>
      </c>
      <c r="E33" s="13">
        <f t="shared" si="1"/>
        <v>156</v>
      </c>
    </row>
    <row r="34" spans="1:5" ht="15" customHeight="1" x14ac:dyDescent="0.25">
      <c r="A34" s="1">
        <v>17</v>
      </c>
      <c r="B34" s="1" t="s">
        <v>1</v>
      </c>
      <c r="C34" s="2" t="s">
        <v>36</v>
      </c>
      <c r="D34" s="12">
        <v>22</v>
      </c>
      <c r="E34" s="13">
        <f t="shared" si="1"/>
        <v>374</v>
      </c>
    </row>
    <row r="35" spans="1:5" ht="15" customHeight="1" x14ac:dyDescent="0.25">
      <c r="A35" s="1">
        <v>11</v>
      </c>
      <c r="B35" s="1" t="s">
        <v>1</v>
      </c>
      <c r="C35" s="2" t="s">
        <v>32</v>
      </c>
      <c r="D35" s="12">
        <v>254</v>
      </c>
      <c r="E35" s="13">
        <f t="shared" si="1"/>
        <v>2794</v>
      </c>
    </row>
    <row r="36" spans="1:5" ht="15.75" customHeight="1" x14ac:dyDescent="0.25">
      <c r="A36" s="1">
        <v>9</v>
      </c>
      <c r="B36" s="1" t="s">
        <v>1</v>
      </c>
      <c r="C36" s="2" t="s">
        <v>33</v>
      </c>
      <c r="D36" s="12">
        <v>256</v>
      </c>
      <c r="E36" s="13">
        <f t="shared" si="1"/>
        <v>2304</v>
      </c>
    </row>
    <row r="37" spans="1:5" ht="15" customHeight="1" x14ac:dyDescent="0.25">
      <c r="A37" s="1">
        <v>2</v>
      </c>
      <c r="B37" s="1" t="s">
        <v>1</v>
      </c>
      <c r="C37" s="2" t="s">
        <v>34</v>
      </c>
      <c r="D37" s="12">
        <v>126</v>
      </c>
      <c r="E37" s="13">
        <f t="shared" si="1"/>
        <v>252</v>
      </c>
    </row>
    <row r="38" spans="1:5" ht="17.25" customHeight="1" x14ac:dyDescent="0.25">
      <c r="A38" s="1">
        <v>1</v>
      </c>
      <c r="B38" s="1" t="s">
        <v>1</v>
      </c>
      <c r="C38" s="2" t="s">
        <v>98</v>
      </c>
      <c r="D38" s="12">
        <v>600</v>
      </c>
      <c r="E38" s="13">
        <v>600</v>
      </c>
    </row>
    <row r="39" spans="1:5" ht="17.25" customHeight="1" x14ac:dyDescent="0.25">
      <c r="A39" s="1">
        <v>2</v>
      </c>
      <c r="B39" s="1" t="s">
        <v>1</v>
      </c>
      <c r="C39" s="2" t="s">
        <v>19</v>
      </c>
      <c r="D39" s="12">
        <v>2690</v>
      </c>
      <c r="E39" s="13">
        <f t="shared" si="1"/>
        <v>5380</v>
      </c>
    </row>
    <row r="40" spans="1:5" ht="16.5" customHeight="1" x14ac:dyDescent="0.25">
      <c r="A40" s="1">
        <v>15</v>
      </c>
      <c r="B40" s="1" t="s">
        <v>1</v>
      </c>
      <c r="C40" s="2" t="s">
        <v>37</v>
      </c>
      <c r="D40" s="12">
        <v>89</v>
      </c>
      <c r="E40" s="13">
        <f t="shared" ref="E40:E51" si="2">+A40*D40</f>
        <v>1335</v>
      </c>
    </row>
    <row r="41" spans="1:5" ht="15.75" customHeight="1" x14ac:dyDescent="0.25">
      <c r="A41" s="1">
        <v>2</v>
      </c>
      <c r="B41" s="1" t="s">
        <v>1</v>
      </c>
      <c r="C41" s="2" t="s">
        <v>45</v>
      </c>
      <c r="D41" s="12">
        <v>300</v>
      </c>
      <c r="E41" s="13">
        <f t="shared" si="2"/>
        <v>600</v>
      </c>
    </row>
    <row r="42" spans="1:5" ht="17.25" customHeight="1" x14ac:dyDescent="0.25">
      <c r="A42" s="1">
        <v>1</v>
      </c>
      <c r="B42" s="1" t="s">
        <v>1</v>
      </c>
      <c r="C42" s="2" t="s">
        <v>48</v>
      </c>
      <c r="D42" s="12">
        <v>450</v>
      </c>
      <c r="E42" s="13">
        <f t="shared" si="2"/>
        <v>450</v>
      </c>
    </row>
    <row r="43" spans="1:5" ht="15.75" customHeight="1" x14ac:dyDescent="0.25">
      <c r="A43" s="1">
        <v>1</v>
      </c>
      <c r="B43" s="1" t="s">
        <v>1</v>
      </c>
      <c r="C43" s="2" t="s">
        <v>42</v>
      </c>
      <c r="D43" s="12">
        <v>168</v>
      </c>
      <c r="E43" s="13">
        <f t="shared" si="2"/>
        <v>168</v>
      </c>
    </row>
    <row r="44" spans="1:5" ht="17.25" customHeight="1" x14ac:dyDescent="0.25">
      <c r="A44" s="1">
        <v>1</v>
      </c>
      <c r="B44" s="1" t="s">
        <v>1</v>
      </c>
      <c r="C44" s="2" t="s">
        <v>40</v>
      </c>
      <c r="D44" s="12">
        <v>180</v>
      </c>
      <c r="E44" s="13">
        <f t="shared" si="2"/>
        <v>180</v>
      </c>
    </row>
    <row r="45" spans="1:5" ht="16.5" customHeight="1" x14ac:dyDescent="0.25">
      <c r="A45" s="1">
        <v>1</v>
      </c>
      <c r="B45" s="1" t="s">
        <v>1</v>
      </c>
      <c r="C45" s="2" t="s">
        <v>47</v>
      </c>
      <c r="D45" s="12">
        <v>400</v>
      </c>
      <c r="E45" s="13">
        <f t="shared" si="2"/>
        <v>400</v>
      </c>
    </row>
    <row r="46" spans="1:5" ht="16.5" customHeight="1" x14ac:dyDescent="0.25">
      <c r="A46" s="1">
        <v>28</v>
      </c>
      <c r="B46" s="1" t="s">
        <v>1</v>
      </c>
      <c r="C46" s="2" t="s">
        <v>38</v>
      </c>
      <c r="D46" s="12">
        <v>119</v>
      </c>
      <c r="E46" s="13">
        <f t="shared" si="2"/>
        <v>3332</v>
      </c>
    </row>
    <row r="47" spans="1:5" ht="14.25" customHeight="1" x14ac:dyDescent="0.25">
      <c r="A47" s="1">
        <v>5.5</v>
      </c>
      <c r="B47" s="1" t="s">
        <v>1</v>
      </c>
      <c r="C47" s="2" t="s">
        <v>41</v>
      </c>
      <c r="D47" s="12">
        <v>158</v>
      </c>
      <c r="E47" s="13">
        <f t="shared" si="2"/>
        <v>869</v>
      </c>
    </row>
    <row r="48" spans="1:5" ht="15.75" customHeight="1" x14ac:dyDescent="0.25">
      <c r="A48" s="1">
        <v>14</v>
      </c>
      <c r="B48" s="1" t="s">
        <v>1</v>
      </c>
      <c r="C48" s="2" t="s">
        <v>39</v>
      </c>
      <c r="D48" s="12">
        <v>156</v>
      </c>
      <c r="E48" s="13">
        <f t="shared" si="2"/>
        <v>2184</v>
      </c>
    </row>
    <row r="49" spans="1:6" ht="14.25" customHeight="1" x14ac:dyDescent="0.25">
      <c r="A49" s="1">
        <v>4</v>
      </c>
      <c r="B49" s="1" t="s">
        <v>1</v>
      </c>
      <c r="C49" s="2" t="s">
        <v>46</v>
      </c>
      <c r="D49" s="12">
        <v>300</v>
      </c>
      <c r="E49" s="13">
        <f>+A49*D49</f>
        <v>1200</v>
      </c>
    </row>
    <row r="50" spans="1:6" ht="14.25" customHeight="1" x14ac:dyDescent="0.25">
      <c r="A50" s="1">
        <v>8</v>
      </c>
      <c r="B50" s="1" t="s">
        <v>1</v>
      </c>
      <c r="C50" s="2" t="s">
        <v>137</v>
      </c>
      <c r="D50" s="12">
        <f>250*1.18</f>
        <v>295</v>
      </c>
      <c r="E50" s="13">
        <f>+A50*D50</f>
        <v>2360</v>
      </c>
      <c r="F50" s="35"/>
    </row>
    <row r="51" spans="1:6" ht="15" customHeight="1" x14ac:dyDescent="0.25">
      <c r="A51" s="1">
        <v>4</v>
      </c>
      <c r="B51" s="1" t="s">
        <v>1</v>
      </c>
      <c r="C51" s="2" t="s">
        <v>50</v>
      </c>
      <c r="D51" s="12">
        <v>862.5</v>
      </c>
      <c r="E51" s="13">
        <f t="shared" si="2"/>
        <v>3450</v>
      </c>
    </row>
    <row r="52" spans="1:6" ht="15" customHeight="1" x14ac:dyDescent="0.25">
      <c r="A52" s="17"/>
      <c r="B52" s="17"/>
      <c r="C52" s="25" t="s">
        <v>99</v>
      </c>
      <c r="D52" s="26"/>
      <c r="E52" s="27">
        <f>SUM(E7:E51)</f>
        <v>87607.13</v>
      </c>
    </row>
    <row r="53" spans="1:6" ht="17.25" customHeight="1" x14ac:dyDescent="0.25">
      <c r="C53" s="16"/>
    </row>
    <row r="54" spans="1:6" ht="15.75" customHeight="1" x14ac:dyDescent="0.25">
      <c r="A54" s="48" t="s">
        <v>126</v>
      </c>
      <c r="B54" s="48"/>
      <c r="C54" s="48"/>
      <c r="D54" s="48"/>
      <c r="E54" s="48"/>
    </row>
    <row r="55" spans="1:6" ht="15.75" customHeight="1" x14ac:dyDescent="0.25">
      <c r="A55" s="5" t="s">
        <v>0</v>
      </c>
      <c r="B55" s="5" t="s">
        <v>1</v>
      </c>
      <c r="C55" s="5" t="s">
        <v>2</v>
      </c>
      <c r="D55" s="10" t="s">
        <v>59</v>
      </c>
      <c r="E55" s="5" t="s">
        <v>60</v>
      </c>
    </row>
    <row r="56" spans="1:6" ht="15.75" customHeight="1" x14ac:dyDescent="0.25">
      <c r="A56" s="1">
        <v>4</v>
      </c>
      <c r="B56" s="1" t="s">
        <v>1</v>
      </c>
      <c r="C56" s="2" t="s">
        <v>54</v>
      </c>
      <c r="D56" s="12">
        <v>2025</v>
      </c>
      <c r="E56" s="13">
        <f t="shared" ref="E56:E69" si="3">+A56*D56</f>
        <v>8100</v>
      </c>
    </row>
    <row r="57" spans="1:6" ht="15.75" customHeight="1" x14ac:dyDescent="0.25">
      <c r="A57" s="1">
        <v>2</v>
      </c>
      <c r="B57" s="1" t="s">
        <v>1</v>
      </c>
      <c r="C57" s="2" t="s">
        <v>55</v>
      </c>
      <c r="D57" s="12">
        <v>306</v>
      </c>
      <c r="E57" s="13">
        <f t="shared" si="3"/>
        <v>612</v>
      </c>
    </row>
    <row r="58" spans="1:6" ht="15.75" customHeight="1" x14ac:dyDescent="0.25">
      <c r="A58" s="1">
        <v>3</v>
      </c>
      <c r="B58" s="1" t="s">
        <v>1</v>
      </c>
      <c r="C58" s="2" t="s">
        <v>56</v>
      </c>
      <c r="D58" s="12">
        <v>426</v>
      </c>
      <c r="E58" s="13">
        <f t="shared" si="3"/>
        <v>1278</v>
      </c>
    </row>
    <row r="59" spans="1:6" ht="15.75" customHeight="1" x14ac:dyDescent="0.25">
      <c r="A59" s="1">
        <v>10</v>
      </c>
      <c r="B59" s="1" t="s">
        <v>1</v>
      </c>
      <c r="C59" s="2" t="s">
        <v>57</v>
      </c>
      <c r="D59" s="12">
        <v>125</v>
      </c>
      <c r="E59" s="13">
        <f t="shared" si="3"/>
        <v>1250</v>
      </c>
    </row>
    <row r="60" spans="1:6" ht="15.75" customHeight="1" x14ac:dyDescent="0.25">
      <c r="A60" s="1">
        <v>5</v>
      </c>
      <c r="B60" s="1" t="s">
        <v>1</v>
      </c>
      <c r="C60" s="7" t="s">
        <v>71</v>
      </c>
      <c r="D60" s="14">
        <v>9027</v>
      </c>
      <c r="E60" s="13">
        <f t="shared" si="3"/>
        <v>45135</v>
      </c>
    </row>
    <row r="61" spans="1:6" ht="15.75" customHeight="1" x14ac:dyDescent="0.25">
      <c r="A61" s="1">
        <v>47</v>
      </c>
      <c r="B61" s="1" t="s">
        <v>97</v>
      </c>
      <c r="C61" s="8" t="s">
        <v>70</v>
      </c>
      <c r="D61" s="14">
        <v>68.13</v>
      </c>
      <c r="E61" s="13">
        <f t="shared" si="3"/>
        <v>3202.1099999999997</v>
      </c>
    </row>
    <row r="62" spans="1:6" ht="15.75" customHeight="1" x14ac:dyDescent="0.25">
      <c r="A62" s="1">
        <v>26</v>
      </c>
      <c r="B62" s="1" t="s">
        <v>1</v>
      </c>
      <c r="C62" s="6" t="s">
        <v>74</v>
      </c>
      <c r="D62" s="14">
        <v>233.64</v>
      </c>
      <c r="E62" s="13">
        <f t="shared" si="3"/>
        <v>6074.6399999999994</v>
      </c>
    </row>
    <row r="63" spans="1:6" ht="15.75" customHeight="1" x14ac:dyDescent="0.25">
      <c r="A63" s="1">
        <v>13</v>
      </c>
      <c r="B63" s="1" t="s">
        <v>1</v>
      </c>
      <c r="C63" s="6" t="s">
        <v>79</v>
      </c>
      <c r="D63" s="14">
        <v>360.2</v>
      </c>
      <c r="E63" s="13">
        <f t="shared" si="3"/>
        <v>4682.5999999999995</v>
      </c>
    </row>
    <row r="64" spans="1:6" ht="15.75" customHeight="1" x14ac:dyDescent="0.25">
      <c r="A64" s="1">
        <v>20</v>
      </c>
      <c r="B64" s="1" t="s">
        <v>1</v>
      </c>
      <c r="C64" s="6" t="s">
        <v>129</v>
      </c>
      <c r="D64" s="14">
        <v>79.83</v>
      </c>
      <c r="E64" s="13">
        <f t="shared" si="3"/>
        <v>1596.6</v>
      </c>
    </row>
    <row r="65" spans="1:10" ht="15.75" customHeight="1" x14ac:dyDescent="0.25">
      <c r="A65" s="1">
        <v>5</v>
      </c>
      <c r="B65" s="1" t="s">
        <v>1</v>
      </c>
      <c r="C65" s="6" t="s">
        <v>84</v>
      </c>
      <c r="D65" s="14">
        <v>253.7</v>
      </c>
      <c r="E65" s="13">
        <f t="shared" si="3"/>
        <v>1268.5</v>
      </c>
    </row>
    <row r="66" spans="1:10" ht="15.75" customHeight="1" x14ac:dyDescent="0.25">
      <c r="A66" s="1">
        <v>11</v>
      </c>
      <c r="B66" s="1" t="s">
        <v>1</v>
      </c>
      <c r="C66" s="2" t="s">
        <v>3</v>
      </c>
      <c r="D66" s="14">
        <v>521</v>
      </c>
      <c r="E66" s="13">
        <f t="shared" si="3"/>
        <v>5731</v>
      </c>
    </row>
    <row r="67" spans="1:10" ht="15.75" customHeight="1" x14ac:dyDescent="0.25">
      <c r="A67" s="1">
        <v>1</v>
      </c>
      <c r="B67" s="1" t="s">
        <v>1</v>
      </c>
      <c r="C67" s="2" t="s">
        <v>4</v>
      </c>
      <c r="D67" s="14">
        <v>369</v>
      </c>
      <c r="E67" s="13">
        <f t="shared" si="3"/>
        <v>369</v>
      </c>
    </row>
    <row r="68" spans="1:10" ht="15.75" customHeight="1" x14ac:dyDescent="0.25">
      <c r="A68" s="1">
        <v>12</v>
      </c>
      <c r="B68" s="1" t="s">
        <v>1</v>
      </c>
      <c r="C68" s="8" t="s">
        <v>82</v>
      </c>
      <c r="D68" s="14">
        <v>682.02</v>
      </c>
      <c r="E68" s="13">
        <f t="shared" si="3"/>
        <v>8184.24</v>
      </c>
    </row>
    <row r="69" spans="1:10" ht="14.25" customHeight="1" x14ac:dyDescent="0.25">
      <c r="A69" s="1">
        <v>17</v>
      </c>
      <c r="B69" s="1" t="s">
        <v>1</v>
      </c>
      <c r="C69" s="7" t="s">
        <v>65</v>
      </c>
      <c r="D69" s="14">
        <v>554.6</v>
      </c>
      <c r="E69" s="13">
        <f t="shared" si="3"/>
        <v>9428.2000000000007</v>
      </c>
    </row>
    <row r="70" spans="1:10" ht="15.75" x14ac:dyDescent="0.25">
      <c r="A70" s="1">
        <v>17</v>
      </c>
      <c r="B70" s="1" t="s">
        <v>1</v>
      </c>
      <c r="C70" s="6" t="s">
        <v>68</v>
      </c>
      <c r="D70" s="14">
        <v>554.6</v>
      </c>
      <c r="E70" s="13">
        <f t="shared" ref="E70:E89" si="4">+A70*D70</f>
        <v>9428.2000000000007</v>
      </c>
    </row>
    <row r="71" spans="1:10" ht="15.75" x14ac:dyDescent="0.25">
      <c r="A71" s="1">
        <v>3</v>
      </c>
      <c r="B71" s="1" t="s">
        <v>1</v>
      </c>
      <c r="C71" s="7" t="s">
        <v>83</v>
      </c>
      <c r="D71" s="14">
        <v>8177.4</v>
      </c>
      <c r="E71" s="13">
        <f t="shared" si="4"/>
        <v>24532.199999999997</v>
      </c>
    </row>
    <row r="72" spans="1:10" ht="15.75" x14ac:dyDescent="0.25">
      <c r="A72" s="1">
        <v>3</v>
      </c>
      <c r="B72" s="1" t="s">
        <v>1</v>
      </c>
      <c r="C72" s="7" t="s">
        <v>80</v>
      </c>
      <c r="D72" s="14">
        <v>501.5</v>
      </c>
      <c r="E72" s="13">
        <f t="shared" si="4"/>
        <v>1504.5</v>
      </c>
    </row>
    <row r="73" spans="1:10" ht="15.75" x14ac:dyDescent="0.25">
      <c r="A73" s="1">
        <v>4.5</v>
      </c>
      <c r="B73" s="1" t="s">
        <v>1</v>
      </c>
      <c r="C73" s="7" t="s">
        <v>89</v>
      </c>
      <c r="D73" s="14">
        <v>1557.6</v>
      </c>
      <c r="E73" s="13">
        <f t="shared" si="4"/>
        <v>7009.2</v>
      </c>
      <c r="J73" s="32"/>
    </row>
    <row r="74" spans="1:10" ht="18" customHeight="1" x14ac:dyDescent="0.25">
      <c r="A74" s="1">
        <v>22</v>
      </c>
      <c r="B74" s="1" t="s">
        <v>1</v>
      </c>
      <c r="C74" s="6" t="s">
        <v>91</v>
      </c>
      <c r="D74" s="14">
        <v>871.53</v>
      </c>
      <c r="E74" s="13">
        <f t="shared" si="4"/>
        <v>19173.66</v>
      </c>
      <c r="J74" s="32"/>
    </row>
    <row r="75" spans="1:10" ht="18.75" customHeight="1" x14ac:dyDescent="0.25">
      <c r="A75" s="1">
        <v>12</v>
      </c>
      <c r="B75" s="1" t="s">
        <v>1</v>
      </c>
      <c r="C75" s="6" t="s">
        <v>85</v>
      </c>
      <c r="D75" s="14">
        <v>516.84</v>
      </c>
      <c r="E75" s="13">
        <f t="shared" si="4"/>
        <v>6202.08</v>
      </c>
      <c r="J75" s="32"/>
    </row>
    <row r="76" spans="1:10" ht="15.75" customHeight="1" x14ac:dyDescent="0.25">
      <c r="A76" s="1">
        <v>12</v>
      </c>
      <c r="B76" s="1" t="s">
        <v>1</v>
      </c>
      <c r="C76" s="6" t="s">
        <v>69</v>
      </c>
      <c r="D76" s="14">
        <v>359.9</v>
      </c>
      <c r="E76" s="13">
        <f t="shared" si="4"/>
        <v>4318.7999999999993</v>
      </c>
      <c r="J76" s="32"/>
    </row>
    <row r="77" spans="1:10" ht="17.25" customHeight="1" x14ac:dyDescent="0.25">
      <c r="A77" s="1">
        <v>6.5</v>
      </c>
      <c r="B77" s="1" t="s">
        <v>1</v>
      </c>
      <c r="C77" s="6" t="s">
        <v>87</v>
      </c>
      <c r="D77" s="14">
        <v>4575.45</v>
      </c>
      <c r="E77" s="13">
        <f t="shared" si="4"/>
        <v>29740.424999999999</v>
      </c>
      <c r="J77" s="32"/>
    </row>
    <row r="78" spans="1:10" ht="15" customHeight="1" x14ac:dyDescent="0.25">
      <c r="A78" s="1">
        <v>3.94</v>
      </c>
      <c r="B78" s="1" t="s">
        <v>1</v>
      </c>
      <c r="C78" s="6" t="s">
        <v>88</v>
      </c>
      <c r="D78" s="14">
        <v>5656.3</v>
      </c>
      <c r="E78" s="13">
        <f t="shared" si="4"/>
        <v>22285.822</v>
      </c>
      <c r="J78" s="32"/>
    </row>
    <row r="79" spans="1:10" ht="15.75" customHeight="1" x14ac:dyDescent="0.25">
      <c r="A79" s="1">
        <v>5.7</v>
      </c>
      <c r="B79" s="1" t="s">
        <v>1</v>
      </c>
      <c r="C79" s="6" t="s">
        <v>86</v>
      </c>
      <c r="D79" s="14">
        <v>8761.5</v>
      </c>
      <c r="E79" s="13">
        <f t="shared" si="4"/>
        <v>49940.55</v>
      </c>
      <c r="J79" s="32"/>
    </row>
    <row r="80" spans="1:10" ht="13.5" customHeight="1" x14ac:dyDescent="0.25">
      <c r="A80" s="1">
        <v>3.38</v>
      </c>
      <c r="B80" s="1" t="s">
        <v>1</v>
      </c>
      <c r="C80" s="6" t="s">
        <v>64</v>
      </c>
      <c r="D80" s="14">
        <v>1557.6</v>
      </c>
      <c r="E80" s="13">
        <f t="shared" si="4"/>
        <v>5264.6879999999992</v>
      </c>
      <c r="J80" s="32"/>
    </row>
    <row r="81" spans="1:10" ht="15" customHeight="1" x14ac:dyDescent="0.25">
      <c r="A81" s="1">
        <v>5.2</v>
      </c>
      <c r="B81" s="1" t="s">
        <v>1</v>
      </c>
      <c r="C81" s="6" t="s">
        <v>62</v>
      </c>
      <c r="D81" s="14">
        <v>3407.25</v>
      </c>
      <c r="E81" s="13">
        <f t="shared" si="4"/>
        <v>17717.7</v>
      </c>
      <c r="J81" s="32"/>
    </row>
    <row r="82" spans="1:10" ht="15.75" x14ac:dyDescent="0.25">
      <c r="A82" s="1">
        <v>0.57999999999999996</v>
      </c>
      <c r="B82" s="1" t="s">
        <v>1</v>
      </c>
      <c r="C82" s="6" t="s">
        <v>63</v>
      </c>
      <c r="D82" s="14">
        <v>2433.75</v>
      </c>
      <c r="E82" s="13">
        <f t="shared" si="4"/>
        <v>1411.5749999999998</v>
      </c>
      <c r="J82" s="32"/>
    </row>
    <row r="83" spans="1:10" ht="15.75" x14ac:dyDescent="0.25">
      <c r="A83" s="1">
        <v>10</v>
      </c>
      <c r="B83" s="1" t="s">
        <v>1</v>
      </c>
      <c r="C83" s="2" t="s">
        <v>7</v>
      </c>
      <c r="D83" s="14">
        <v>360</v>
      </c>
      <c r="E83" s="13">
        <f t="shared" si="4"/>
        <v>3600</v>
      </c>
      <c r="J83" s="32"/>
    </row>
    <row r="84" spans="1:10" ht="15.75" x14ac:dyDescent="0.25">
      <c r="A84" s="1">
        <v>0.4</v>
      </c>
      <c r="B84" s="1" t="s">
        <v>1</v>
      </c>
      <c r="C84" s="2" t="s">
        <v>138</v>
      </c>
      <c r="D84" s="14">
        <f>4620*1.18</f>
        <v>5451.5999999999995</v>
      </c>
      <c r="E84" s="13">
        <f>A84*D84</f>
        <v>2180.64</v>
      </c>
      <c r="J84" s="32"/>
    </row>
    <row r="85" spans="1:10" ht="15.75" x14ac:dyDescent="0.25">
      <c r="A85" s="1">
        <v>4.4800000000000004</v>
      </c>
      <c r="B85" s="1" t="s">
        <v>1</v>
      </c>
      <c r="C85" s="6" t="s">
        <v>81</v>
      </c>
      <c r="D85" s="14">
        <v>11974.64</v>
      </c>
      <c r="E85" s="13">
        <f t="shared" si="4"/>
        <v>53646.387200000005</v>
      </c>
    </row>
    <row r="86" spans="1:10" ht="15.75" x14ac:dyDescent="0.25">
      <c r="A86" s="1">
        <v>17</v>
      </c>
      <c r="B86" s="1" t="s">
        <v>1</v>
      </c>
      <c r="C86" s="6" t="s">
        <v>66</v>
      </c>
      <c r="D86" s="12">
        <v>383.5</v>
      </c>
      <c r="E86" s="13">
        <f t="shared" si="4"/>
        <v>6519.5</v>
      </c>
    </row>
    <row r="87" spans="1:10" ht="15.75" x14ac:dyDescent="0.25">
      <c r="A87" s="1">
        <v>14</v>
      </c>
      <c r="B87" s="1" t="s">
        <v>1</v>
      </c>
      <c r="C87" s="6" t="s">
        <v>67</v>
      </c>
      <c r="D87" s="12">
        <v>789.42</v>
      </c>
      <c r="E87" s="13">
        <f t="shared" si="4"/>
        <v>11051.88</v>
      </c>
    </row>
    <row r="88" spans="1:10" ht="15.75" x14ac:dyDescent="0.25">
      <c r="A88" s="1">
        <v>2</v>
      </c>
      <c r="B88" s="1" t="s">
        <v>1</v>
      </c>
      <c r="C88" s="7" t="s">
        <v>72</v>
      </c>
      <c r="D88" s="12">
        <v>59</v>
      </c>
      <c r="E88" s="13">
        <f t="shared" si="4"/>
        <v>118</v>
      </c>
    </row>
    <row r="89" spans="1:10" ht="15.75" x14ac:dyDescent="0.25">
      <c r="A89" s="1">
        <v>16.04</v>
      </c>
      <c r="B89" s="1" t="s">
        <v>90</v>
      </c>
      <c r="C89" s="2" t="s">
        <v>127</v>
      </c>
      <c r="D89" s="12">
        <v>47.29</v>
      </c>
      <c r="E89" s="13">
        <f t="shared" si="4"/>
        <v>758.53159999999991</v>
      </c>
    </row>
    <row r="90" spans="1:10" ht="15.75" x14ac:dyDescent="0.25">
      <c r="A90" s="17"/>
      <c r="B90" s="17"/>
      <c r="C90" s="25" t="s">
        <v>99</v>
      </c>
      <c r="D90" s="26"/>
      <c r="E90" s="27">
        <f>SUM(E56:E89)</f>
        <v>373316.22880000004</v>
      </c>
    </row>
    <row r="91" spans="1:10" ht="15.75" x14ac:dyDescent="0.25">
      <c r="A91" s="17"/>
      <c r="B91" s="17"/>
      <c r="C91" s="18"/>
      <c r="D91" s="19"/>
      <c r="E91" s="20"/>
    </row>
    <row r="92" spans="1:10" ht="21" x14ac:dyDescent="0.25">
      <c r="A92" s="49" t="s">
        <v>109</v>
      </c>
      <c r="B92" s="49"/>
      <c r="C92" s="49"/>
      <c r="D92" s="49"/>
      <c r="E92" s="49"/>
    </row>
    <row r="93" spans="1:10" ht="37.5" x14ac:dyDescent="0.25">
      <c r="A93" s="21" t="s">
        <v>0</v>
      </c>
      <c r="B93" s="21" t="s">
        <v>1</v>
      </c>
      <c r="C93" s="21" t="s">
        <v>2</v>
      </c>
      <c r="D93" s="22" t="s">
        <v>106</v>
      </c>
      <c r="E93" s="21" t="s">
        <v>101</v>
      </c>
      <c r="G93" s="32"/>
      <c r="H93" s="32"/>
    </row>
    <row r="94" spans="1:10" ht="15.75" x14ac:dyDescent="0.25">
      <c r="A94" s="1">
        <v>2</v>
      </c>
      <c r="B94" s="1" t="s">
        <v>1</v>
      </c>
      <c r="C94" s="2" t="s">
        <v>119</v>
      </c>
      <c r="D94" s="12">
        <f>85*1.18</f>
        <v>100.3</v>
      </c>
      <c r="E94" s="13">
        <f>+A94*D94</f>
        <v>200.6</v>
      </c>
      <c r="F94" s="35"/>
      <c r="G94" s="33"/>
      <c r="H94" s="32"/>
    </row>
    <row r="95" spans="1:10" ht="15.75" x14ac:dyDescent="0.25">
      <c r="A95" s="1">
        <v>1.2</v>
      </c>
      <c r="B95" s="1" t="s">
        <v>1</v>
      </c>
      <c r="C95" s="2" t="s">
        <v>116</v>
      </c>
      <c r="D95" s="29">
        <f>1.18*2100</f>
        <v>2478</v>
      </c>
      <c r="E95" s="29">
        <f t="shared" ref="E95:E99" si="5">A95*D95</f>
        <v>2973.6</v>
      </c>
      <c r="G95" s="32"/>
      <c r="H95" s="32"/>
    </row>
    <row r="96" spans="1:10" ht="15.75" x14ac:dyDescent="0.25">
      <c r="A96" s="1">
        <v>1</v>
      </c>
      <c r="B96" s="1" t="s">
        <v>1</v>
      </c>
      <c r="C96" s="2" t="s">
        <v>115</v>
      </c>
      <c r="D96" s="12">
        <f>1.18*7380</f>
        <v>8708.4</v>
      </c>
      <c r="E96" s="13">
        <f t="shared" si="5"/>
        <v>8708.4</v>
      </c>
      <c r="F96" s="35" t="s">
        <v>118</v>
      </c>
      <c r="G96" s="32"/>
      <c r="H96" s="32"/>
    </row>
    <row r="97" spans="1:8" ht="31.5" x14ac:dyDescent="0.25">
      <c r="A97" s="1">
        <v>0.6</v>
      </c>
      <c r="B97" s="1" t="s">
        <v>1</v>
      </c>
      <c r="C97" s="2" t="s">
        <v>122</v>
      </c>
      <c r="D97" s="12">
        <f>10550*1.18</f>
        <v>12449</v>
      </c>
      <c r="E97" s="36">
        <f t="shared" si="5"/>
        <v>7469.4</v>
      </c>
      <c r="G97" s="32"/>
      <c r="H97" s="32"/>
    </row>
    <row r="98" spans="1:8" ht="15.75" x14ac:dyDescent="0.25">
      <c r="A98" s="1">
        <v>0.2</v>
      </c>
      <c r="B98" s="1" t="s">
        <v>1</v>
      </c>
      <c r="C98" s="2" t="s">
        <v>120</v>
      </c>
      <c r="D98" s="12">
        <f>1.18*7767</f>
        <v>9165.06</v>
      </c>
      <c r="E98" s="13">
        <f t="shared" si="5"/>
        <v>1833.0119999999999</v>
      </c>
      <c r="G98" s="32"/>
      <c r="H98" s="32"/>
    </row>
    <row r="99" spans="1:8" ht="15.75" x14ac:dyDescent="0.25">
      <c r="A99" s="1">
        <v>4</v>
      </c>
      <c r="B99" s="1" t="s">
        <v>1</v>
      </c>
      <c r="C99" s="37" t="s">
        <v>123</v>
      </c>
      <c r="D99" s="12">
        <f>1550*1.18</f>
        <v>1829</v>
      </c>
      <c r="E99" s="13">
        <f t="shared" si="5"/>
        <v>7316</v>
      </c>
      <c r="G99" s="32"/>
      <c r="H99" s="32"/>
    </row>
    <row r="100" spans="1:8" ht="15.75" x14ac:dyDescent="0.25">
      <c r="A100" s="1">
        <v>1</v>
      </c>
      <c r="B100" s="1" t="s">
        <v>1</v>
      </c>
      <c r="C100" s="2" t="s">
        <v>58</v>
      </c>
      <c r="D100" s="12">
        <v>371</v>
      </c>
      <c r="E100" s="13">
        <f>+A100*D100</f>
        <v>371</v>
      </c>
      <c r="G100" s="32"/>
      <c r="H100" s="32"/>
    </row>
    <row r="101" spans="1:8" ht="15.75" x14ac:dyDescent="0.25">
      <c r="A101" s="1">
        <v>1</v>
      </c>
      <c r="B101" s="1" t="s">
        <v>1</v>
      </c>
      <c r="C101" s="2" t="s">
        <v>139</v>
      </c>
      <c r="D101" s="12">
        <v>250</v>
      </c>
      <c r="E101" s="13">
        <v>250</v>
      </c>
      <c r="G101" s="32"/>
      <c r="H101" s="32"/>
    </row>
    <row r="102" spans="1:8" ht="15.75" x14ac:dyDescent="0.25">
      <c r="A102" s="1">
        <v>2</v>
      </c>
      <c r="B102" s="1" t="s">
        <v>1</v>
      </c>
      <c r="C102" s="2" t="s">
        <v>102</v>
      </c>
      <c r="D102" s="29">
        <f>4250/5*(1.18)</f>
        <v>1003</v>
      </c>
      <c r="E102" s="29">
        <f>A102*D102</f>
        <v>2006</v>
      </c>
      <c r="G102" s="32"/>
      <c r="H102" s="32"/>
    </row>
    <row r="103" spans="1:8" ht="15.75" x14ac:dyDescent="0.25">
      <c r="A103" s="1">
        <v>4</v>
      </c>
      <c r="B103" s="1" t="s">
        <v>1</v>
      </c>
      <c r="C103" s="2" t="s">
        <v>128</v>
      </c>
      <c r="D103" s="12">
        <f>125*1.18</f>
        <v>147.5</v>
      </c>
      <c r="E103" s="13">
        <f>A103*D103</f>
        <v>590</v>
      </c>
      <c r="G103" s="32"/>
      <c r="H103" s="32"/>
    </row>
    <row r="104" spans="1:8" ht="15.75" x14ac:dyDescent="0.25">
      <c r="A104" s="1">
        <v>10</v>
      </c>
      <c r="B104" s="1" t="s">
        <v>1</v>
      </c>
      <c r="C104" s="2" t="s">
        <v>117</v>
      </c>
      <c r="D104" s="29">
        <f>1.18*29</f>
        <v>34.22</v>
      </c>
      <c r="E104" s="29">
        <f>A104*D104</f>
        <v>342.2</v>
      </c>
      <c r="G104" s="32"/>
      <c r="H104" s="32"/>
    </row>
    <row r="105" spans="1:8" ht="15.75" x14ac:dyDescent="0.25">
      <c r="A105" s="17"/>
      <c r="B105" s="17"/>
      <c r="C105" s="25" t="s">
        <v>99</v>
      </c>
      <c r="D105" s="26"/>
      <c r="E105" s="27">
        <f>SUM(E94:E104)</f>
        <v>32060.212</v>
      </c>
    </row>
    <row r="106" spans="1:8" ht="15.75" x14ac:dyDescent="0.25">
      <c r="A106" s="17"/>
      <c r="B106" s="17"/>
      <c r="C106" s="30"/>
      <c r="D106" s="31"/>
      <c r="E106" s="31"/>
      <c r="G106" s="32"/>
      <c r="H106" s="32"/>
    </row>
    <row r="107" spans="1:8" ht="15.75" customHeight="1" x14ac:dyDescent="0.25">
      <c r="A107" s="49" t="s">
        <v>108</v>
      </c>
      <c r="B107" s="49"/>
      <c r="C107" s="49"/>
      <c r="D107" s="49"/>
      <c r="E107" s="49"/>
      <c r="G107" s="32"/>
      <c r="H107" s="32"/>
    </row>
    <row r="108" spans="1:8" ht="15.75" x14ac:dyDescent="0.25">
      <c r="A108" s="1">
        <v>399</v>
      </c>
      <c r="B108" s="1" t="s">
        <v>1</v>
      </c>
      <c r="C108" s="2" t="s">
        <v>111</v>
      </c>
      <c r="D108" s="12">
        <f>1.18*16</f>
        <v>18.88</v>
      </c>
      <c r="E108" s="29">
        <f>A108*D108</f>
        <v>7533.12</v>
      </c>
      <c r="G108" s="32"/>
      <c r="H108" s="32"/>
    </row>
    <row r="109" spans="1:8" ht="15.75" x14ac:dyDescent="0.25">
      <c r="A109" s="1">
        <v>505</v>
      </c>
      <c r="B109" s="1" t="s">
        <v>104</v>
      </c>
      <c r="C109" s="2" t="s">
        <v>105</v>
      </c>
      <c r="D109" s="29">
        <f>1.18*15</f>
        <v>17.7</v>
      </c>
      <c r="E109" s="29">
        <f>A109*D109</f>
        <v>8938.5</v>
      </c>
      <c r="F109" s="35"/>
      <c r="G109" s="32"/>
      <c r="H109" s="32"/>
    </row>
    <row r="110" spans="1:8" ht="15.75" x14ac:dyDescent="0.25">
      <c r="A110" s="1">
        <v>46</v>
      </c>
      <c r="B110" s="1" t="s">
        <v>104</v>
      </c>
      <c r="C110" s="2" t="s">
        <v>114</v>
      </c>
      <c r="D110" s="12">
        <v>132</v>
      </c>
      <c r="E110" s="13">
        <f t="shared" ref="E110:E121" si="6">+A110*D110</f>
        <v>6072</v>
      </c>
      <c r="G110" s="32"/>
      <c r="H110" s="32"/>
    </row>
    <row r="111" spans="1:8" ht="15.75" x14ac:dyDescent="0.25">
      <c r="A111" s="1">
        <v>20</v>
      </c>
      <c r="B111" s="1" t="s">
        <v>1</v>
      </c>
      <c r="C111" s="7" t="s">
        <v>95</v>
      </c>
      <c r="D111" s="14">
        <v>363.44</v>
      </c>
      <c r="E111" s="13">
        <f t="shared" si="6"/>
        <v>7268.8</v>
      </c>
      <c r="G111" s="32"/>
      <c r="H111" s="32"/>
    </row>
    <row r="112" spans="1:8" ht="15.75" x14ac:dyDescent="0.25">
      <c r="A112" s="1">
        <v>11</v>
      </c>
      <c r="B112" s="1" t="s">
        <v>1</v>
      </c>
      <c r="C112" s="7" t="s">
        <v>75</v>
      </c>
      <c r="D112" s="14">
        <v>363.44</v>
      </c>
      <c r="E112" s="13">
        <f t="shared" si="6"/>
        <v>3997.84</v>
      </c>
      <c r="G112" s="32"/>
      <c r="H112" s="32"/>
    </row>
    <row r="113" spans="1:8" ht="15.75" x14ac:dyDescent="0.25">
      <c r="A113" s="1">
        <v>18</v>
      </c>
      <c r="B113" s="1" t="s">
        <v>1</v>
      </c>
      <c r="C113" s="7" t="s">
        <v>92</v>
      </c>
      <c r="D113" s="12">
        <v>562.86</v>
      </c>
      <c r="E113" s="13">
        <f t="shared" si="6"/>
        <v>10131.48</v>
      </c>
      <c r="G113" s="32"/>
      <c r="H113" s="32"/>
    </row>
    <row r="114" spans="1:8" ht="15.75" x14ac:dyDescent="0.25">
      <c r="A114" s="1">
        <v>12</v>
      </c>
      <c r="B114" s="1" t="s">
        <v>1</v>
      </c>
      <c r="C114" s="7" t="s">
        <v>76</v>
      </c>
      <c r="D114" s="14">
        <v>363.44</v>
      </c>
      <c r="E114" s="13">
        <f t="shared" si="6"/>
        <v>4361.28</v>
      </c>
      <c r="G114" s="32"/>
      <c r="H114" s="32"/>
    </row>
    <row r="115" spans="1:8" ht="12.75" customHeight="1" x14ac:dyDescent="0.25">
      <c r="A115" s="1">
        <v>18</v>
      </c>
      <c r="B115" s="1" t="s">
        <v>1</v>
      </c>
      <c r="C115" s="8" t="s">
        <v>93</v>
      </c>
      <c r="D115" s="14">
        <v>562.86</v>
      </c>
      <c r="E115" s="13">
        <f t="shared" si="6"/>
        <v>10131.48</v>
      </c>
      <c r="G115" s="32"/>
      <c r="H115" s="32"/>
    </row>
    <row r="116" spans="1:8" ht="14.25" customHeight="1" x14ac:dyDescent="0.25">
      <c r="A116" s="1">
        <v>20</v>
      </c>
      <c r="B116" s="1" t="s">
        <v>1</v>
      </c>
      <c r="C116" s="8" t="s">
        <v>94</v>
      </c>
      <c r="D116" s="14">
        <v>562.86</v>
      </c>
      <c r="E116" s="13">
        <f t="shared" si="6"/>
        <v>11257.2</v>
      </c>
      <c r="G116" s="32"/>
      <c r="H116" s="32"/>
    </row>
    <row r="117" spans="1:8" ht="15" customHeight="1" x14ac:dyDescent="0.25">
      <c r="A117" s="1">
        <v>15</v>
      </c>
      <c r="B117" s="1" t="s">
        <v>1</v>
      </c>
      <c r="C117" s="7" t="s">
        <v>77</v>
      </c>
      <c r="D117" s="14">
        <v>562.86</v>
      </c>
      <c r="E117" s="13">
        <f t="shared" si="6"/>
        <v>8442.9</v>
      </c>
      <c r="G117" s="32"/>
      <c r="H117" s="32"/>
    </row>
    <row r="118" spans="1:8" ht="17.25" customHeight="1" x14ac:dyDescent="0.25">
      <c r="A118" s="1">
        <v>10</v>
      </c>
      <c r="B118" s="1" t="s">
        <v>1</v>
      </c>
      <c r="C118" s="7" t="s">
        <v>78</v>
      </c>
      <c r="D118" s="14">
        <v>562.86</v>
      </c>
      <c r="E118" s="13">
        <f t="shared" si="6"/>
        <v>5628.6</v>
      </c>
      <c r="G118" s="32"/>
      <c r="H118" s="32"/>
    </row>
    <row r="119" spans="1:8" ht="17.25" customHeight="1" x14ac:dyDescent="0.25">
      <c r="A119" s="1">
        <v>1</v>
      </c>
      <c r="B119" s="1" t="s">
        <v>1</v>
      </c>
      <c r="C119" s="8" t="s">
        <v>107</v>
      </c>
      <c r="D119" s="14">
        <v>6639.66</v>
      </c>
      <c r="E119" s="13">
        <f t="shared" si="6"/>
        <v>6639.66</v>
      </c>
      <c r="F119" s="3"/>
      <c r="G119" s="32"/>
      <c r="H119" s="32"/>
    </row>
    <row r="120" spans="1:8" ht="17.25" customHeight="1" x14ac:dyDescent="0.25">
      <c r="A120" s="1">
        <v>5</v>
      </c>
      <c r="B120" s="1" t="s">
        <v>1</v>
      </c>
      <c r="C120" s="2" t="s">
        <v>112</v>
      </c>
      <c r="D120" s="12">
        <f>1.18*110</f>
        <v>129.79999999999998</v>
      </c>
      <c r="E120" s="13">
        <f t="shared" si="6"/>
        <v>648.99999999999989</v>
      </c>
      <c r="F120" s="3"/>
      <c r="G120" s="32"/>
      <c r="H120" s="32"/>
    </row>
    <row r="121" spans="1:8" ht="17.25" customHeight="1" x14ac:dyDescent="0.25">
      <c r="A121" s="1">
        <v>5</v>
      </c>
      <c r="B121" s="1" t="s">
        <v>1</v>
      </c>
      <c r="C121" s="2" t="s">
        <v>113</v>
      </c>
      <c r="D121" s="12">
        <f>1.18*140</f>
        <v>165.2</v>
      </c>
      <c r="E121" s="13">
        <f t="shared" si="6"/>
        <v>826</v>
      </c>
      <c r="F121" s="3"/>
      <c r="G121" s="32"/>
      <c r="H121" s="32"/>
    </row>
    <row r="122" spans="1:8" ht="17.25" customHeight="1" x14ac:dyDescent="0.25">
      <c r="A122" s="1">
        <v>28</v>
      </c>
      <c r="B122" s="1" t="s">
        <v>1</v>
      </c>
      <c r="C122" s="2" t="s">
        <v>52</v>
      </c>
      <c r="D122" s="12">
        <v>96</v>
      </c>
      <c r="E122" s="13">
        <f>+A122*D122</f>
        <v>2688</v>
      </c>
      <c r="F122" s="15"/>
      <c r="G122" s="34"/>
      <c r="H122" s="32"/>
    </row>
    <row r="123" spans="1:8" ht="17.25" customHeight="1" x14ac:dyDescent="0.25">
      <c r="A123" s="1">
        <v>10</v>
      </c>
      <c r="B123" s="1" t="s">
        <v>1</v>
      </c>
      <c r="C123" s="2" t="s">
        <v>53</v>
      </c>
      <c r="D123" s="12">
        <v>144</v>
      </c>
      <c r="E123" s="13">
        <f>+A123*D123</f>
        <v>1440</v>
      </c>
      <c r="F123" s="3"/>
      <c r="G123" s="32"/>
      <c r="H123" s="32"/>
    </row>
    <row r="124" spans="1:8" ht="15" customHeight="1" x14ac:dyDescent="0.25">
      <c r="A124" s="1">
        <v>1</v>
      </c>
      <c r="B124" s="1" t="s">
        <v>1</v>
      </c>
      <c r="C124" s="2" t="s">
        <v>121</v>
      </c>
      <c r="D124" s="29">
        <f>250*1.18</f>
        <v>295</v>
      </c>
      <c r="E124" s="29">
        <f>A124*D124</f>
        <v>295</v>
      </c>
      <c r="G124" s="32"/>
      <c r="H124" s="32"/>
    </row>
    <row r="125" spans="1:8" ht="15" customHeight="1" x14ac:dyDescent="0.25">
      <c r="A125" s="1">
        <v>14</v>
      </c>
      <c r="B125" s="1" t="s">
        <v>1</v>
      </c>
      <c r="C125" s="2" t="s">
        <v>6</v>
      </c>
      <c r="D125" s="14">
        <v>1200</v>
      </c>
      <c r="E125" s="13">
        <f>+A125*D125</f>
        <v>16800</v>
      </c>
      <c r="G125" s="32"/>
      <c r="H125" s="32"/>
    </row>
    <row r="126" spans="1:8" ht="15.75" x14ac:dyDescent="0.25">
      <c r="A126" s="1">
        <v>6</v>
      </c>
      <c r="B126" s="1" t="s">
        <v>1</v>
      </c>
      <c r="C126" s="2" t="s">
        <v>5</v>
      </c>
      <c r="D126" s="14">
        <v>1200</v>
      </c>
      <c r="E126" s="13">
        <f>+A126*D126</f>
        <v>7200</v>
      </c>
      <c r="F126" s="15"/>
      <c r="G126" s="32"/>
      <c r="H126" s="32"/>
    </row>
    <row r="127" spans="1:8" ht="15.75" x14ac:dyDescent="0.25">
      <c r="A127" s="1">
        <v>1</v>
      </c>
      <c r="B127" s="1" t="s">
        <v>1</v>
      </c>
      <c r="C127" s="2" t="s">
        <v>125</v>
      </c>
      <c r="D127" s="29">
        <f>3500*1.18-(3*88.5)</f>
        <v>3864.5</v>
      </c>
      <c r="E127" s="29">
        <f>A127*D127</f>
        <v>3864.5</v>
      </c>
      <c r="G127" s="32"/>
      <c r="H127" s="32"/>
    </row>
    <row r="128" spans="1:8" ht="15.75" customHeight="1" x14ac:dyDescent="0.25">
      <c r="A128" s="1">
        <v>8</v>
      </c>
      <c r="B128" s="1" t="s">
        <v>1</v>
      </c>
      <c r="C128" s="2" t="s">
        <v>103</v>
      </c>
      <c r="D128" s="29">
        <f>975*1.18</f>
        <v>1150.5</v>
      </c>
      <c r="E128" s="29">
        <f>A128*D128</f>
        <v>9204</v>
      </c>
      <c r="F128" s="15"/>
      <c r="G128" s="32"/>
      <c r="H128" s="32"/>
    </row>
    <row r="129" spans="1:8" ht="15.75" x14ac:dyDescent="0.25">
      <c r="A129" s="1">
        <v>4</v>
      </c>
      <c r="B129" s="1" t="s">
        <v>1</v>
      </c>
      <c r="C129" s="6" t="s">
        <v>73</v>
      </c>
      <c r="D129" s="14">
        <f>1.18*280</f>
        <v>330.4</v>
      </c>
      <c r="E129" s="13">
        <f>+A129*D129</f>
        <v>1321.6</v>
      </c>
      <c r="G129" s="32"/>
      <c r="H129" s="32"/>
    </row>
    <row r="130" spans="1:8" ht="31.5" x14ac:dyDescent="0.25">
      <c r="A130" s="1">
        <v>104</v>
      </c>
      <c r="B130" s="1" t="s">
        <v>1</v>
      </c>
      <c r="C130" s="2" t="s">
        <v>96</v>
      </c>
      <c r="D130" s="14">
        <v>30</v>
      </c>
      <c r="E130" s="13">
        <f>+A130*D130</f>
        <v>3120</v>
      </c>
      <c r="G130" s="32"/>
      <c r="H130" s="32"/>
    </row>
    <row r="131" spans="1:8" ht="15.75" x14ac:dyDescent="0.25">
      <c r="A131" s="1">
        <v>9</v>
      </c>
      <c r="B131" s="1" t="s">
        <v>1</v>
      </c>
      <c r="C131" s="2" t="s">
        <v>124</v>
      </c>
      <c r="D131" s="14">
        <f>1.18*27500/50</f>
        <v>649</v>
      </c>
      <c r="E131" s="13">
        <f>+A131*D131</f>
        <v>5841</v>
      </c>
      <c r="G131" s="32"/>
      <c r="H131" s="32"/>
    </row>
    <row r="132" spans="1:8" ht="15.75" x14ac:dyDescent="0.25">
      <c r="A132" s="1">
        <v>2</v>
      </c>
      <c r="B132" s="1" t="s">
        <v>1</v>
      </c>
      <c r="C132" s="2" t="s">
        <v>110</v>
      </c>
      <c r="D132" s="12">
        <f>1.18*1875/25</f>
        <v>88.5</v>
      </c>
      <c r="E132" s="13">
        <f>+A132*D132</f>
        <v>177</v>
      </c>
      <c r="G132" s="32"/>
      <c r="H132" s="32"/>
    </row>
    <row r="133" spans="1:8" ht="15.75" x14ac:dyDescent="0.25">
      <c r="A133" s="17"/>
      <c r="B133" s="43"/>
      <c r="C133" s="42" t="s">
        <v>99</v>
      </c>
      <c r="D133" s="40"/>
      <c r="E133" s="41">
        <f>E132+E131+E130+E129+E128+E127+E126+E125+E124+E123+E122+E121+E120+E119+E118+E117+E116+E115+E114+E113+E112+E111+E110+E109+E108</f>
        <v>143828.95999999996</v>
      </c>
      <c r="G133" s="32"/>
      <c r="H133" s="32"/>
    </row>
    <row r="134" spans="1:8" ht="15.75" x14ac:dyDescent="0.25">
      <c r="A134" s="17"/>
      <c r="B134" s="17"/>
      <c r="C134" s="30"/>
      <c r="D134" s="19"/>
      <c r="E134" s="38"/>
      <c r="F134" s="15"/>
      <c r="G134" s="32"/>
      <c r="H134" s="32"/>
    </row>
    <row r="135" spans="1:8" ht="15.75" customHeight="1" x14ac:dyDescent="0.25">
      <c r="A135" s="49" t="s">
        <v>130</v>
      </c>
      <c r="B135" s="49"/>
      <c r="C135" s="49"/>
      <c r="D135" s="49"/>
      <c r="E135" s="49"/>
      <c r="G135" s="32"/>
      <c r="H135" s="32"/>
    </row>
    <row r="136" spans="1:8" ht="15.75" x14ac:dyDescent="0.25">
      <c r="A136" s="1">
        <v>2</v>
      </c>
      <c r="B136" s="1" t="s">
        <v>1</v>
      </c>
      <c r="C136" s="2" t="s">
        <v>131</v>
      </c>
      <c r="D136" s="12">
        <f>3400*1.18</f>
        <v>4012</v>
      </c>
      <c r="E136" s="13">
        <f>A136*D136</f>
        <v>8024</v>
      </c>
      <c r="F136" s="35"/>
      <c r="G136" s="32"/>
      <c r="H136" s="32"/>
    </row>
    <row r="137" spans="1:8" ht="15.75" x14ac:dyDescent="0.25">
      <c r="A137" s="1">
        <v>2</v>
      </c>
      <c r="B137" s="1" t="s">
        <v>1</v>
      </c>
      <c r="C137" s="2" t="s">
        <v>132</v>
      </c>
      <c r="D137" s="12">
        <f>690*1.18</f>
        <v>814.19999999999993</v>
      </c>
      <c r="E137" s="13">
        <f t="shared" ref="E137:E141" si="7">A137*D137</f>
        <v>1628.3999999999999</v>
      </c>
      <c r="F137" s="35"/>
      <c r="G137" s="32"/>
      <c r="H137" s="32"/>
    </row>
    <row r="138" spans="1:8" ht="15.75" x14ac:dyDescent="0.25">
      <c r="A138" s="1">
        <v>0.6</v>
      </c>
      <c r="B138" s="1" t="s">
        <v>1</v>
      </c>
      <c r="C138" s="2" t="s">
        <v>133</v>
      </c>
      <c r="D138" s="12">
        <f>1020*1.18</f>
        <v>1203.5999999999999</v>
      </c>
      <c r="E138" s="13">
        <f t="shared" si="7"/>
        <v>722.16</v>
      </c>
      <c r="F138" s="35"/>
      <c r="G138" s="32"/>
      <c r="H138" s="32"/>
    </row>
    <row r="139" spans="1:8" ht="15.75" x14ac:dyDescent="0.25">
      <c r="A139" s="1">
        <v>5.5</v>
      </c>
      <c r="B139" s="1" t="s">
        <v>1</v>
      </c>
      <c r="C139" s="2" t="s">
        <v>134</v>
      </c>
      <c r="D139" s="12">
        <f>1344*1.18</f>
        <v>1585.9199999999998</v>
      </c>
      <c r="E139" s="13">
        <f t="shared" si="7"/>
        <v>8722.56</v>
      </c>
      <c r="F139" s="35"/>
      <c r="G139" s="32"/>
      <c r="H139" s="32"/>
    </row>
    <row r="140" spans="1:8" ht="15.75" x14ac:dyDescent="0.25">
      <c r="A140" s="1">
        <v>3</v>
      </c>
      <c r="B140" s="1" t="s">
        <v>1</v>
      </c>
      <c r="C140" s="2" t="s">
        <v>135</v>
      </c>
      <c r="D140" s="12">
        <f>2718*1.18</f>
        <v>3207.24</v>
      </c>
      <c r="E140" s="13">
        <f t="shared" si="7"/>
        <v>9621.7199999999993</v>
      </c>
      <c r="F140" s="35"/>
      <c r="G140" s="32"/>
      <c r="H140" s="32"/>
    </row>
    <row r="141" spans="1:8" ht="15.75" x14ac:dyDescent="0.25">
      <c r="A141" s="1">
        <v>2</v>
      </c>
      <c r="B141" s="1" t="s">
        <v>1</v>
      </c>
      <c r="C141" s="2" t="s">
        <v>136</v>
      </c>
      <c r="D141" s="12">
        <f>348*1.18</f>
        <v>410.64</v>
      </c>
      <c r="E141" s="13">
        <f t="shared" si="7"/>
        <v>821.28</v>
      </c>
      <c r="F141" s="35"/>
      <c r="G141" s="32"/>
      <c r="H141" s="32"/>
    </row>
    <row r="142" spans="1:8" ht="15.75" x14ac:dyDescent="0.25">
      <c r="A142" s="17"/>
      <c r="B142" s="17"/>
      <c r="C142" s="39" t="s">
        <v>99</v>
      </c>
      <c r="D142" s="40"/>
      <c r="E142" s="41">
        <f>E136+E137+E138+E139+E140+E141</f>
        <v>29540.119999999995</v>
      </c>
    </row>
    <row r="143" spans="1:8" ht="15.75" x14ac:dyDescent="0.25">
      <c r="A143" s="17"/>
      <c r="B143" s="17"/>
      <c r="C143" s="23" t="s">
        <v>100</v>
      </c>
      <c r="D143" s="24"/>
      <c r="E143" s="28">
        <f>E142+E133+E105+E90+E52</f>
        <v>666352.65080000006</v>
      </c>
    </row>
    <row r="144" spans="1:8" ht="102.75" customHeight="1" x14ac:dyDescent="0.25">
      <c r="A144" s="46" t="s">
        <v>61</v>
      </c>
      <c r="B144" s="46"/>
      <c r="C144" s="47"/>
      <c r="D144" s="47"/>
      <c r="E144" s="47"/>
    </row>
    <row r="145" spans="1:5" ht="33.75" customHeight="1" x14ac:dyDescent="0.25">
      <c r="A145" s="46"/>
      <c r="B145" s="46"/>
      <c r="C145" s="46"/>
      <c r="D145" s="46"/>
      <c r="E145" s="46"/>
    </row>
    <row r="150" spans="1:5" ht="16.5" customHeight="1" x14ac:dyDescent="0.25"/>
  </sheetData>
  <sortState ref="A124:E138">
    <sortCondition ref="C124:C138"/>
  </sortState>
  <mergeCells count="7">
    <mergeCell ref="A4:E4"/>
    <mergeCell ref="A2:E2"/>
    <mergeCell ref="A144:E145"/>
    <mergeCell ref="A54:E54"/>
    <mergeCell ref="A92:E92"/>
    <mergeCell ref="A107:E107"/>
    <mergeCell ref="A135:E13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Kalismil Lugo Medina</dc:creator>
  <cp:lastModifiedBy>Miguel A. Lemoniel Rodriguez</cp:lastModifiedBy>
  <cp:lastPrinted>2017-10-09T22:31:04Z</cp:lastPrinted>
  <dcterms:created xsi:type="dcterms:W3CDTF">2017-05-30T18:17:04Z</dcterms:created>
  <dcterms:modified xsi:type="dcterms:W3CDTF">2018-01-31T13:51:55Z</dcterms:modified>
</cp:coreProperties>
</file>